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5715" windowHeight="9285"/>
  </bookViews>
  <sheets>
    <sheet name="Sheet1 (3)" sheetId="4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2" i="4" l="1"/>
  <c r="C21" i="3"/>
  <c r="L3" i="4" l="1"/>
  <c r="C7" i="3" s="1"/>
  <c r="D7" i="3" s="1"/>
  <c r="L4" i="4"/>
  <c r="C10" i="3" s="1"/>
  <c r="D10" i="3" s="1"/>
  <c r="L5" i="4"/>
  <c r="L6" i="4"/>
  <c r="C43" i="3" s="1"/>
  <c r="D43" i="3" s="1"/>
  <c r="L7" i="4"/>
  <c r="C14" i="3" s="1"/>
  <c r="D14" i="3" s="1"/>
  <c r="L8" i="4"/>
  <c r="C23" i="3" s="1"/>
  <c r="D23" i="3" s="1"/>
  <c r="L2" i="4"/>
  <c r="C9" i="3" s="1"/>
  <c r="C8" i="4"/>
  <c r="B8" i="4"/>
  <c r="C6" i="4"/>
  <c r="B6" i="4"/>
  <c r="C4" i="4"/>
  <c r="B4" i="4"/>
  <c r="B3" i="4"/>
  <c r="D9" i="4"/>
  <c r="D8" i="3"/>
  <c r="D11" i="3"/>
  <c r="D12" i="3"/>
  <c r="D13" i="3"/>
  <c r="D15" i="3"/>
  <c r="D16" i="3"/>
  <c r="D17" i="3"/>
  <c r="D18" i="3"/>
  <c r="D19" i="3"/>
  <c r="D20" i="3"/>
  <c r="D21" i="3"/>
  <c r="D22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G12" i="3"/>
  <c r="G11" i="3"/>
  <c r="G10" i="3"/>
  <c r="C44" i="3" l="1"/>
  <c r="D46" i="3" s="1"/>
  <c r="D9" i="3"/>
  <c r="L9" i="4"/>
  <c r="D44" i="3"/>
  <c r="E4" i="4"/>
  <c r="E5" i="4"/>
  <c r="I5" i="4" s="1"/>
  <c r="E3" i="4"/>
  <c r="E7" i="4"/>
  <c r="E6" i="4"/>
  <c r="E8" i="4"/>
  <c r="E2" i="4"/>
  <c r="I2" i="4" s="1"/>
  <c r="G3" i="4" l="1"/>
  <c r="I3" i="4"/>
  <c r="F7" i="4"/>
  <c r="I7" i="4"/>
  <c r="K6" i="4"/>
  <c r="I6" i="4"/>
  <c r="K4" i="4"/>
  <c r="I4" i="4"/>
  <c r="D47" i="3"/>
  <c r="D49" i="3" s="1"/>
  <c r="G4" i="4"/>
  <c r="K5" i="4"/>
  <c r="G5" i="4"/>
  <c r="F5" i="4"/>
  <c r="F4" i="4"/>
  <c r="F3" i="4"/>
  <c r="G7" i="4"/>
  <c r="K7" i="4"/>
  <c r="K3" i="4"/>
  <c r="K8" i="4"/>
  <c r="F8" i="4"/>
  <c r="G8" i="4"/>
  <c r="I8" i="4"/>
  <c r="G6" i="4"/>
  <c r="F6" i="4"/>
  <c r="E9" i="4"/>
  <c r="K2" i="4"/>
  <c r="F2" i="4"/>
  <c r="G2" i="4"/>
  <c r="D50" i="3" l="1"/>
  <c r="G9" i="4"/>
  <c r="G10" i="4" s="1"/>
  <c r="K10" i="4"/>
  <c r="F9" i="4"/>
  <c r="I10" i="4"/>
  <c r="F10" i="4" l="1"/>
</calcChain>
</file>

<file path=xl/sharedStrings.xml><?xml version="1.0" encoding="utf-8"?>
<sst xmlns="http://schemas.openxmlformats.org/spreadsheetml/2006/main" count="62" uniqueCount="62">
  <si>
    <t>ingredient</t>
  </si>
  <si>
    <t>oats</t>
  </si>
  <si>
    <t>alfalfa</t>
  </si>
  <si>
    <t>% of mix</t>
  </si>
  <si>
    <t>adj cal</t>
  </si>
  <si>
    <t>adj pho</t>
  </si>
  <si>
    <t>lbs</t>
  </si>
  <si>
    <t>protein</t>
  </si>
  <si>
    <t>adj protein</t>
  </si>
  <si>
    <t>Flax</t>
  </si>
  <si>
    <t>fat</t>
  </si>
  <si>
    <t>adj fat</t>
  </si>
  <si>
    <t>barley</t>
  </si>
  <si>
    <t>peas</t>
  </si>
  <si>
    <t>ca</t>
  </si>
  <si>
    <t>p</t>
  </si>
  <si>
    <t>Ca:P</t>
  </si>
  <si>
    <t>Protein %</t>
  </si>
  <si>
    <t>Fat %</t>
  </si>
  <si>
    <t>Carbohydrates-14.45g, Sugars-5.67g, Dietary fiber-5.1g, Fat-0.4g, Protein-5.42g, Vitamins: Vitamin A equiv.- 38 ?g(5%), beta-carotene- 449 ?g(4%), Lutein zeaxanthin-2477?g, Thiamine (B1)-0.266 mg(23%), Riboflavin (B2)-0.132 mg(11%), Niacin (B3)-2.09 mg(14%), Vitamin B6-0.169 mg(13%), Folate (B9)-65 ?g(16%), Vitamin C-40 mg (48%), Vitamin E-0.13 mg(1%), Vitamin K- 24.8 ?g(24%), Minerals: Calcium-25 mg(3%), Iron-1.47 mg(11%), Magnesium-33 mg(9%), Manganese- 0.41 mg(20%), Phosphorus-108 mg(15%), Potassium-244 mg(5%), Sodium-5 mg(0%), Zinc-1.24 mg(13%).</t>
  </si>
  <si>
    <t xml:space="preserve">Cracked Corn-Bagged 50 </t>
  </si>
  <si>
    <t xml:space="preserve">Whole Barley-Bagged 50 </t>
  </si>
  <si>
    <t xml:space="preserve">Whole Corn-Bagged 50 </t>
  </si>
  <si>
    <t xml:space="preserve">Whole Oats-Bagged 50 </t>
  </si>
  <si>
    <t xml:space="preserve">Whole Peas-Bagged 50 </t>
  </si>
  <si>
    <t xml:space="preserve">Whole Roasted Soybeans-Bagged 50 </t>
  </si>
  <si>
    <t xml:space="preserve">Whole Wheat-Bagged 50 </t>
  </si>
  <si>
    <t xml:space="preserve">Alfalfa Meal 50 </t>
  </si>
  <si>
    <t xml:space="preserve">Alfalfa Pellets 50 </t>
  </si>
  <si>
    <t xml:space="preserve">Aragonite Coarse 50#/Bag 50 </t>
  </si>
  <si>
    <t xml:space="preserve">Aragonite Fine 50#/Bag 50 </t>
  </si>
  <si>
    <t xml:space="preserve">Bagged High Calcium Lime 50 </t>
  </si>
  <si>
    <t xml:space="preserve">Dairy Nutribalancer #3 50 </t>
  </si>
  <si>
    <t xml:space="preserve">Diatomaceous Earth - Granular 40# 40 </t>
  </si>
  <si>
    <t xml:space="preserve">Diatomaceous Earth - Powder 50# 50 </t>
  </si>
  <si>
    <t xml:space="preserve">Dried Molasses 50 </t>
  </si>
  <si>
    <t xml:space="preserve">Fishmeal 50 </t>
  </si>
  <si>
    <t xml:space="preserve">Flax Seed 50 </t>
  </si>
  <si>
    <t xml:space="preserve">Free Choice Cattle Mineral 50 </t>
  </si>
  <si>
    <t xml:space="preserve">Free Choice Sheep Mineral 50 </t>
  </si>
  <si>
    <t xml:space="preserve">Garlic 55 </t>
  </si>
  <si>
    <t xml:space="preserve">Goat Nutribalancer 50 </t>
  </si>
  <si>
    <t xml:space="preserve">Grit: Developer/Layer 50 </t>
  </si>
  <si>
    <t xml:space="preserve">Grit: Grower 50 </t>
  </si>
  <si>
    <t xml:space="preserve">Grit: Starter 50 </t>
  </si>
  <si>
    <t xml:space="preserve">Grit: Turkey 50 </t>
  </si>
  <si>
    <t xml:space="preserve">Kelp - Natures 50 </t>
  </si>
  <si>
    <t xml:space="preserve">Kelp - Thorvin 50 </t>
  </si>
  <si>
    <t xml:space="preserve">Linseed Meal 50 </t>
  </si>
  <si>
    <t xml:space="preserve">Oyster Shells 50 </t>
  </si>
  <si>
    <t xml:space="preserve">Poultry Nutribalancer 60 </t>
  </si>
  <si>
    <t xml:space="preserve">RC Gold 12.5 </t>
  </si>
  <si>
    <t xml:space="preserve">Red Pepper 25 </t>
  </si>
  <si>
    <t xml:space="preserve">Redmond Conditioner 50 </t>
  </si>
  <si>
    <t xml:space="preserve">Redmond Salt 50 </t>
  </si>
  <si>
    <t xml:space="preserve">Sheep Nutribalancer 50 </t>
  </si>
  <si>
    <t xml:space="preserve">Sow Premix 50 </t>
  </si>
  <si>
    <t xml:space="preserve">Sunflower Seeds 50 </t>
  </si>
  <si>
    <t xml:space="preserve">Swine Supplement 60 </t>
  </si>
  <si>
    <t>dried molasses</t>
  </si>
  <si>
    <t># bags</t>
  </si>
  <si>
    <t>sunflower seeds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</si>
</sst>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.0000_);_(* \(#,##0.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2" applyFont="1"/>
    <xf numFmtId="43" fontId="0" fillId="0" borderId="0" xfId="1" applyFont="1"/>
    <xf numFmtId="43" fontId="2" fillId="0" borderId="1" xfId="1" applyFont="1" applyBorder="1"/>
    <xf numFmtId="43" fontId="2" fillId="0" borderId="2" xfId="1" applyFont="1" applyBorder="1"/>
    <xf numFmtId="9" fontId="2" fillId="0" borderId="3" xfId="2" applyFont="1" applyBorder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9" fontId="3" fillId="0" borderId="0" xfId="2" applyFont="1" applyAlignment="1">
      <alignment horizontal="center"/>
    </xf>
    <xf numFmtId="9" fontId="0" fillId="0" borderId="0" xfId="2" applyNumberFormat="1" applyFont="1"/>
    <xf numFmtId="0" fontId="0" fillId="0" borderId="4" xfId="0" applyBorder="1"/>
    <xf numFmtId="9" fontId="0" fillId="0" borderId="4" xfId="0" applyNumberFormat="1" applyBorder="1"/>
    <xf numFmtId="43" fontId="0" fillId="0" borderId="4" xfId="1" applyFont="1" applyBorder="1"/>
    <xf numFmtId="9" fontId="0" fillId="0" borderId="4" xfId="2" applyFont="1" applyBorder="1"/>
    <xf numFmtId="0" fontId="0" fillId="2" borderId="0" xfId="0" applyFill="1" applyProtection="1">
      <protection locked="0"/>
    </xf>
    <xf numFmtId="0" fontId="0" fillId="0" borderId="0" xfId="0" applyAlignment="1">
      <alignment wrapText="1"/>
    </xf>
    <xf numFmtId="165" fontId="3" fillId="0" borderId="0" xfId="1" applyNumberFormat="1" applyFont="1" applyAlignment="1">
      <alignment horizontal="center"/>
    </xf>
    <xf numFmtId="165" fontId="0" fillId="0" borderId="0" xfId="1" applyNumberFormat="1" applyFont="1"/>
    <xf numFmtId="43" fontId="2" fillId="0" borderId="5" xfId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250" zoomScaleNormal="250" workbookViewId="0">
      <selection activeCell="I15" sqref="I15"/>
    </sheetView>
  </sheetViews>
  <sheetFormatPr defaultRowHeight="15" x14ac:dyDescent="0.25"/>
  <cols>
    <col min="1" max="1" width="16.5703125" bestFit="1" customWidth="1"/>
    <col min="2" max="3" width="8.5703125" style="17" customWidth="1"/>
    <col min="4" max="4" width="5.140625" bestFit="1" customWidth="1"/>
    <col min="5" max="5" width="9.5703125" customWidth="1"/>
    <col min="6" max="7" width="9.140625" style="2" customWidth="1"/>
    <col min="9" max="9" width="11.7109375" style="1" customWidth="1"/>
    <col min="11" max="11" width="7.5703125" customWidth="1"/>
  </cols>
  <sheetData>
    <row r="1" spans="1:12" x14ac:dyDescent="0.25">
      <c r="A1" s="6" t="s">
        <v>0</v>
      </c>
      <c r="B1" s="16" t="s">
        <v>14</v>
      </c>
      <c r="C1" s="16" t="s">
        <v>15</v>
      </c>
      <c r="D1" s="6" t="s">
        <v>6</v>
      </c>
      <c r="E1" s="6" t="s">
        <v>3</v>
      </c>
      <c r="F1" s="7" t="s">
        <v>4</v>
      </c>
      <c r="G1" s="7" t="s">
        <v>5</v>
      </c>
      <c r="H1" s="6" t="s">
        <v>7</v>
      </c>
      <c r="I1" s="8" t="s">
        <v>8</v>
      </c>
      <c r="J1" s="8" t="s">
        <v>10</v>
      </c>
      <c r="K1" s="8" t="s">
        <v>11</v>
      </c>
      <c r="L1" s="8" t="s">
        <v>60</v>
      </c>
    </row>
    <row r="2" spans="1:12" x14ac:dyDescent="0.25">
      <c r="A2" t="s">
        <v>1</v>
      </c>
      <c r="B2" s="17">
        <f>52/100000</f>
        <v>5.1999999999999995E-4</v>
      </c>
      <c r="C2" s="17">
        <v>0.2</v>
      </c>
      <c r="D2" s="14">
        <v>350</v>
      </c>
      <c r="E2" s="1">
        <f>D2/$D$9</f>
        <v>0.35</v>
      </c>
      <c r="F2" s="2">
        <f t="shared" ref="F2:F8" si="0">B2*E2</f>
        <v>1.8199999999999998E-4</v>
      </c>
      <c r="G2" s="2">
        <f t="shared" ref="G2:G8" si="1">C2*E2</f>
        <v>6.9999999999999993E-2</v>
      </c>
      <c r="H2" s="1">
        <v>0.15</v>
      </c>
      <c r="I2" s="1">
        <f>E2*H2</f>
        <v>5.2499999999999998E-2</v>
      </c>
      <c r="J2" s="1">
        <v>0.06</v>
      </c>
      <c r="K2" s="9">
        <f>J2*E2</f>
        <v>2.0999999999999998E-2</v>
      </c>
      <c r="L2">
        <f>D2/50</f>
        <v>7</v>
      </c>
    </row>
    <row r="3" spans="1:12" x14ac:dyDescent="0.25">
      <c r="A3" t="s">
        <v>12</v>
      </c>
      <c r="B3" s="17">
        <f>61/184000</f>
        <v>3.3152173913043479E-4</v>
      </c>
      <c r="C3" s="17">
        <v>0.39</v>
      </c>
      <c r="D3" s="14">
        <v>300</v>
      </c>
      <c r="E3" s="1">
        <f>D3/$D$9</f>
        <v>0.3</v>
      </c>
      <c r="F3" s="2">
        <f t="shared" si="0"/>
        <v>9.9456521739130433E-5</v>
      </c>
      <c r="G3" s="2">
        <f t="shared" si="1"/>
        <v>0.11699999999999999</v>
      </c>
      <c r="H3" s="1">
        <v>0.12</v>
      </c>
      <c r="I3" s="1">
        <f t="shared" ref="I3:I7" si="2">E3*H3</f>
        <v>3.5999999999999997E-2</v>
      </c>
      <c r="J3" s="1">
        <v>0.02</v>
      </c>
      <c r="K3" s="9">
        <f t="shared" ref="K3:K8" si="3">J3*E3</f>
        <v>6.0000000000000001E-3</v>
      </c>
      <c r="L3">
        <f t="shared" ref="L3:L8" si="4">D3/50</f>
        <v>6</v>
      </c>
    </row>
    <row r="4" spans="1:12" x14ac:dyDescent="0.25">
      <c r="A4" t="s">
        <v>13</v>
      </c>
      <c r="B4" s="17">
        <f>25/100000</f>
        <v>2.5000000000000001E-4</v>
      </c>
      <c r="C4" s="17">
        <f>108/100000</f>
        <v>1.08E-3</v>
      </c>
      <c r="D4" s="14">
        <v>75</v>
      </c>
      <c r="E4" s="1">
        <f>D4/$D$9</f>
        <v>7.4999999999999997E-2</v>
      </c>
      <c r="F4" s="2">
        <f t="shared" si="0"/>
        <v>1.8749999999999998E-5</v>
      </c>
      <c r="G4" s="2">
        <f t="shared" si="1"/>
        <v>8.1000000000000004E-5</v>
      </c>
      <c r="H4" s="1">
        <v>0.25</v>
      </c>
      <c r="I4" s="1">
        <f t="shared" si="2"/>
        <v>1.8749999999999999E-2</v>
      </c>
      <c r="J4" s="1">
        <v>0.02</v>
      </c>
      <c r="K4" s="9">
        <f t="shared" si="3"/>
        <v>1.5E-3</v>
      </c>
      <c r="L4">
        <f t="shared" si="4"/>
        <v>1.5</v>
      </c>
    </row>
    <row r="5" spans="1:12" x14ac:dyDescent="0.25">
      <c r="A5" t="s">
        <v>59</v>
      </c>
      <c r="B5" s="17">
        <v>4.9000000000000004</v>
      </c>
      <c r="C5" s="17">
        <v>0.1</v>
      </c>
      <c r="D5" s="14">
        <v>50</v>
      </c>
      <c r="E5" s="1">
        <f>D5/$D$9</f>
        <v>0.05</v>
      </c>
      <c r="F5" s="2">
        <f t="shared" si="0"/>
        <v>0.24500000000000002</v>
      </c>
      <c r="G5" s="2">
        <f t="shared" si="1"/>
        <v>5.000000000000001E-3</v>
      </c>
      <c r="H5" s="1">
        <v>7.0000000000000007E-2</v>
      </c>
      <c r="I5" s="1">
        <f t="shared" si="2"/>
        <v>3.5000000000000005E-3</v>
      </c>
      <c r="J5" s="1">
        <v>0</v>
      </c>
      <c r="K5" s="9">
        <f t="shared" si="3"/>
        <v>0</v>
      </c>
      <c r="L5">
        <f t="shared" si="4"/>
        <v>1</v>
      </c>
    </row>
    <row r="6" spans="1:12" x14ac:dyDescent="0.25">
      <c r="A6" t="s">
        <v>61</v>
      </c>
      <c r="B6" s="17">
        <f>528/453592</f>
        <v>1.1640416938570345E-3</v>
      </c>
      <c r="C6" s="17">
        <f>3206/453592</f>
        <v>7.0680258911091903E-3</v>
      </c>
      <c r="D6" s="14">
        <v>50</v>
      </c>
      <c r="E6" s="1">
        <f>D6/$D$9</f>
        <v>0.05</v>
      </c>
      <c r="F6" s="2">
        <f t="shared" si="0"/>
        <v>5.8202084692851727E-5</v>
      </c>
      <c r="G6" s="2">
        <f t="shared" si="1"/>
        <v>3.5340129455545955E-4</v>
      </c>
      <c r="H6" s="1">
        <v>0.15</v>
      </c>
      <c r="I6" s="1">
        <f t="shared" si="2"/>
        <v>7.4999999999999997E-3</v>
      </c>
      <c r="J6" s="1">
        <v>0.25</v>
      </c>
      <c r="K6" s="9">
        <f t="shared" si="3"/>
        <v>1.2500000000000001E-2</v>
      </c>
      <c r="L6">
        <f t="shared" si="4"/>
        <v>1</v>
      </c>
    </row>
    <row r="7" spans="1:12" x14ac:dyDescent="0.25">
      <c r="A7" t="s">
        <v>2</v>
      </c>
      <c r="B7" s="17">
        <v>1.39</v>
      </c>
      <c r="C7" s="17">
        <v>0.23</v>
      </c>
      <c r="D7" s="14">
        <v>150</v>
      </c>
      <c r="E7" s="1">
        <f>D7/$D$9</f>
        <v>0.15</v>
      </c>
      <c r="F7" s="2">
        <f t="shared" si="0"/>
        <v>0.20849999999999999</v>
      </c>
      <c r="G7" s="2">
        <f t="shared" si="1"/>
        <v>3.4500000000000003E-2</v>
      </c>
      <c r="H7" s="1">
        <v>0.17</v>
      </c>
      <c r="I7" s="1">
        <f t="shared" si="2"/>
        <v>2.5500000000000002E-2</v>
      </c>
      <c r="J7" s="1">
        <v>1.4999999999999999E-2</v>
      </c>
      <c r="K7" s="9">
        <f t="shared" si="3"/>
        <v>2.2499999999999998E-3</v>
      </c>
      <c r="L7">
        <f t="shared" si="4"/>
        <v>3</v>
      </c>
    </row>
    <row r="8" spans="1:12" x14ac:dyDescent="0.25">
      <c r="A8" t="s">
        <v>9</v>
      </c>
      <c r="B8" s="17">
        <f>26/10300</f>
        <v>2.524271844660194E-3</v>
      </c>
      <c r="C8" s="17">
        <f>62/10000</f>
        <v>6.1999999999999998E-3</v>
      </c>
      <c r="D8" s="14">
        <v>25</v>
      </c>
      <c r="E8" s="1">
        <f>D8/$D$9</f>
        <v>2.5000000000000001E-2</v>
      </c>
      <c r="F8" s="2">
        <f t="shared" si="0"/>
        <v>6.3106796116504848E-5</v>
      </c>
      <c r="G8" s="2">
        <f t="shared" si="1"/>
        <v>1.55E-4</v>
      </c>
      <c r="H8" s="1">
        <v>0.15</v>
      </c>
      <c r="I8" s="1">
        <f t="shared" ref="I2:I8" si="5">E8*H8</f>
        <v>3.7499999999999999E-3</v>
      </c>
      <c r="J8" s="1">
        <v>0.35</v>
      </c>
      <c r="K8" s="9">
        <f t="shared" si="3"/>
        <v>8.7499999999999991E-3</v>
      </c>
      <c r="L8">
        <f t="shared" si="4"/>
        <v>0.5</v>
      </c>
    </row>
    <row r="9" spans="1:12" ht="15.75" thickBot="1" x14ac:dyDescent="0.3">
      <c r="D9" s="10">
        <f>SUM(D2:D8)</f>
        <v>1000</v>
      </c>
      <c r="E9" s="11">
        <f>SUM(E2:E8)</f>
        <v>1</v>
      </c>
      <c r="F9" s="12">
        <f>SUM(F2:F8)</f>
        <v>0.45392151540254849</v>
      </c>
      <c r="G9" s="12">
        <f>SUM(G2:G8)</f>
        <v>0.22708940129455546</v>
      </c>
      <c r="I9" s="13"/>
      <c r="J9" s="10"/>
      <c r="K9" s="10"/>
      <c r="L9" s="10">
        <f>SUM(L2:L8)</f>
        <v>20</v>
      </c>
    </row>
    <row r="10" spans="1:12" ht="15.75" thickBot="1" x14ac:dyDescent="0.3">
      <c r="F10" s="3">
        <f>F9/G9</f>
        <v>1.9988670224805924</v>
      </c>
      <c r="G10" s="4">
        <f>G9/G9</f>
        <v>1</v>
      </c>
      <c r="I10" s="5">
        <f>SUM(I2:I8)</f>
        <v>0.14749999999999999</v>
      </c>
      <c r="J10" s="1"/>
      <c r="K10" s="5">
        <f>SUM(K2:K8)</f>
        <v>5.1999999999999998E-2</v>
      </c>
    </row>
    <row r="11" spans="1:12" x14ac:dyDescent="0.25">
      <c r="F11" s="18" t="s">
        <v>16</v>
      </c>
      <c r="G11" s="18"/>
      <c r="I11" s="1" t="s">
        <v>17</v>
      </c>
      <c r="K11" s="1" t="s">
        <v>18</v>
      </c>
    </row>
  </sheetData>
  <mergeCells count="1">
    <mergeCell ref="F11:G11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16" workbookViewId="0">
      <selection activeCell="D51" sqref="D51"/>
    </sheetView>
  </sheetViews>
  <sheetFormatPr defaultRowHeight="15" x14ac:dyDescent="0.25"/>
  <cols>
    <col min="1" max="1" width="50.7109375" customWidth="1"/>
  </cols>
  <sheetData>
    <row r="1" spans="1:7" ht="60" x14ac:dyDescent="0.25">
      <c r="A1" s="15" t="s">
        <v>19</v>
      </c>
    </row>
    <row r="2" spans="1:7" x14ac:dyDescent="0.25">
      <c r="A2" s="15"/>
    </row>
    <row r="3" spans="1:7" x14ac:dyDescent="0.25">
      <c r="A3" s="15"/>
    </row>
    <row r="4" spans="1:7" x14ac:dyDescent="0.25">
      <c r="A4" s="15"/>
    </row>
    <row r="5" spans="1:7" x14ac:dyDescent="0.25">
      <c r="A5" s="15"/>
    </row>
    <row r="6" spans="1:7" x14ac:dyDescent="0.25">
      <c r="A6" s="15" t="s">
        <v>20</v>
      </c>
      <c r="B6">
        <v>11.5</v>
      </c>
    </row>
    <row r="7" spans="1:7" x14ac:dyDescent="0.25">
      <c r="A7" s="15" t="s">
        <v>21</v>
      </c>
      <c r="B7">
        <v>11</v>
      </c>
      <c r="C7">
        <f>'Sheet1 (3)'!L3</f>
        <v>6</v>
      </c>
      <c r="D7">
        <f>B7*C7</f>
        <v>66</v>
      </c>
    </row>
    <row r="8" spans="1:7" x14ac:dyDescent="0.25">
      <c r="A8" s="15" t="s">
        <v>22</v>
      </c>
      <c r="B8">
        <v>10.75</v>
      </c>
      <c r="D8">
        <f t="shared" ref="D8:D43" si="0">B8*C8</f>
        <v>0</v>
      </c>
    </row>
    <row r="9" spans="1:7" x14ac:dyDescent="0.25">
      <c r="A9" s="15" t="s">
        <v>23</v>
      </c>
      <c r="B9">
        <v>13.5</v>
      </c>
      <c r="C9">
        <f>'Sheet1 (3)'!L2</f>
        <v>7</v>
      </c>
      <c r="D9">
        <f t="shared" si="0"/>
        <v>94.5</v>
      </c>
    </row>
    <row r="10" spans="1:7" x14ac:dyDescent="0.25">
      <c r="A10" t="s">
        <v>24</v>
      </c>
      <c r="B10">
        <v>16</v>
      </c>
      <c r="C10">
        <f>'Sheet1 (3)'!L4</f>
        <v>1.5</v>
      </c>
      <c r="D10">
        <f t="shared" si="0"/>
        <v>24</v>
      </c>
      <c r="G10">
        <f>20.99/40*50</f>
        <v>26.237499999999997</v>
      </c>
    </row>
    <row r="11" spans="1:7" x14ac:dyDescent="0.25">
      <c r="A11" t="s">
        <v>25</v>
      </c>
      <c r="B11">
        <v>16.75</v>
      </c>
      <c r="D11">
        <f t="shared" si="0"/>
        <v>0</v>
      </c>
      <c r="G11">
        <f>G10*0.95</f>
        <v>24.925624999999997</v>
      </c>
    </row>
    <row r="12" spans="1:7" x14ac:dyDescent="0.25">
      <c r="A12" t="s">
        <v>26</v>
      </c>
      <c r="B12">
        <v>10</v>
      </c>
      <c r="D12">
        <f t="shared" si="0"/>
        <v>0</v>
      </c>
      <c r="G12">
        <f>G11*20</f>
        <v>498.51249999999993</v>
      </c>
    </row>
    <row r="13" spans="1:7" x14ac:dyDescent="0.25">
      <c r="A13" t="s">
        <v>27</v>
      </c>
      <c r="B13">
        <v>17</v>
      </c>
      <c r="D13">
        <f t="shared" si="0"/>
        <v>0</v>
      </c>
    </row>
    <row r="14" spans="1:7" x14ac:dyDescent="0.25">
      <c r="A14" t="s">
        <v>28</v>
      </c>
      <c r="B14">
        <v>18</v>
      </c>
      <c r="C14">
        <f>'Sheet1 (3)'!L7</f>
        <v>3</v>
      </c>
      <c r="D14">
        <f t="shared" si="0"/>
        <v>54</v>
      </c>
    </row>
    <row r="15" spans="1:7" x14ac:dyDescent="0.25">
      <c r="A15" t="s">
        <v>29</v>
      </c>
      <c r="B15">
        <v>17.5</v>
      </c>
      <c r="D15">
        <f t="shared" si="0"/>
        <v>0</v>
      </c>
    </row>
    <row r="16" spans="1:7" x14ac:dyDescent="0.25">
      <c r="A16" t="s">
        <v>30</v>
      </c>
      <c r="B16">
        <v>17.5</v>
      </c>
      <c r="D16">
        <f t="shared" si="0"/>
        <v>0</v>
      </c>
    </row>
    <row r="17" spans="1:4" x14ac:dyDescent="0.25">
      <c r="A17" t="s">
        <v>31</v>
      </c>
      <c r="B17">
        <v>7</v>
      </c>
      <c r="D17">
        <f t="shared" si="0"/>
        <v>0</v>
      </c>
    </row>
    <row r="18" spans="1:4" x14ac:dyDescent="0.25">
      <c r="A18" t="s">
        <v>32</v>
      </c>
      <c r="B18">
        <v>47</v>
      </c>
      <c r="D18">
        <f t="shared" si="0"/>
        <v>0</v>
      </c>
    </row>
    <row r="19" spans="1:4" x14ac:dyDescent="0.25">
      <c r="A19" t="s">
        <v>33</v>
      </c>
      <c r="B19">
        <v>21</v>
      </c>
      <c r="D19">
        <f t="shared" si="0"/>
        <v>0</v>
      </c>
    </row>
    <row r="20" spans="1:4" x14ac:dyDescent="0.25">
      <c r="A20" t="s">
        <v>34</v>
      </c>
      <c r="B20">
        <v>30</v>
      </c>
      <c r="D20">
        <f t="shared" si="0"/>
        <v>0</v>
      </c>
    </row>
    <row r="21" spans="1:4" x14ac:dyDescent="0.25">
      <c r="A21" t="s">
        <v>35</v>
      </c>
      <c r="B21">
        <v>26</v>
      </c>
      <c r="C21">
        <f>'Sheet1 (3)'!L5</f>
        <v>1</v>
      </c>
      <c r="D21">
        <f t="shared" si="0"/>
        <v>26</v>
      </c>
    </row>
    <row r="22" spans="1:4" x14ac:dyDescent="0.25">
      <c r="A22" t="s">
        <v>36</v>
      </c>
      <c r="B22">
        <v>50</v>
      </c>
      <c r="D22">
        <f t="shared" si="0"/>
        <v>0</v>
      </c>
    </row>
    <row r="23" spans="1:4" x14ac:dyDescent="0.25">
      <c r="A23" t="s">
        <v>37</v>
      </c>
      <c r="B23">
        <v>29</v>
      </c>
      <c r="C23">
        <f>'Sheet1 (3)'!L8</f>
        <v>0.5</v>
      </c>
      <c r="D23">
        <f t="shared" si="0"/>
        <v>14.5</v>
      </c>
    </row>
    <row r="24" spans="1:4" x14ac:dyDescent="0.25">
      <c r="A24" t="s">
        <v>38</v>
      </c>
      <c r="B24">
        <v>38.75</v>
      </c>
      <c r="D24">
        <f t="shared" si="0"/>
        <v>0</v>
      </c>
    </row>
    <row r="25" spans="1:4" x14ac:dyDescent="0.25">
      <c r="A25" t="s">
        <v>39</v>
      </c>
      <c r="B25">
        <v>39.75</v>
      </c>
      <c r="D25">
        <f t="shared" si="0"/>
        <v>0</v>
      </c>
    </row>
    <row r="26" spans="1:4" x14ac:dyDescent="0.25">
      <c r="A26" t="s">
        <v>40</v>
      </c>
      <c r="B26">
        <v>275</v>
      </c>
      <c r="D26">
        <f t="shared" si="0"/>
        <v>0</v>
      </c>
    </row>
    <row r="27" spans="1:4" x14ac:dyDescent="0.25">
      <c r="A27" t="s">
        <v>41</v>
      </c>
      <c r="B27">
        <v>55</v>
      </c>
      <c r="D27">
        <f t="shared" si="0"/>
        <v>0</v>
      </c>
    </row>
    <row r="28" spans="1:4" x14ac:dyDescent="0.25">
      <c r="A28" t="s">
        <v>42</v>
      </c>
      <c r="B28">
        <v>8</v>
      </c>
      <c r="D28">
        <f t="shared" si="0"/>
        <v>0</v>
      </c>
    </row>
    <row r="29" spans="1:4" x14ac:dyDescent="0.25">
      <c r="A29" t="s">
        <v>43</v>
      </c>
      <c r="B29">
        <v>8</v>
      </c>
      <c r="D29">
        <f t="shared" si="0"/>
        <v>0</v>
      </c>
    </row>
    <row r="30" spans="1:4" x14ac:dyDescent="0.25">
      <c r="A30" t="s">
        <v>44</v>
      </c>
      <c r="B30">
        <v>8</v>
      </c>
      <c r="D30">
        <f t="shared" si="0"/>
        <v>0</v>
      </c>
    </row>
    <row r="31" spans="1:4" x14ac:dyDescent="0.25">
      <c r="A31" t="s">
        <v>45</v>
      </c>
      <c r="B31">
        <v>8</v>
      </c>
      <c r="D31">
        <f t="shared" si="0"/>
        <v>0</v>
      </c>
    </row>
    <row r="32" spans="1:4" x14ac:dyDescent="0.25">
      <c r="A32" t="s">
        <v>46</v>
      </c>
      <c r="B32">
        <v>56</v>
      </c>
      <c r="D32">
        <f t="shared" si="0"/>
        <v>0</v>
      </c>
    </row>
    <row r="33" spans="1:4" x14ac:dyDescent="0.25">
      <c r="A33" t="s">
        <v>47</v>
      </c>
      <c r="B33">
        <v>62</v>
      </c>
      <c r="D33">
        <f t="shared" si="0"/>
        <v>0</v>
      </c>
    </row>
    <row r="34" spans="1:4" x14ac:dyDescent="0.25">
      <c r="A34" t="s">
        <v>48</v>
      </c>
      <c r="B34">
        <v>18</v>
      </c>
      <c r="D34">
        <f t="shared" si="0"/>
        <v>0</v>
      </c>
    </row>
    <row r="35" spans="1:4" x14ac:dyDescent="0.25">
      <c r="A35" t="s">
        <v>49</v>
      </c>
      <c r="B35">
        <v>13</v>
      </c>
      <c r="D35">
        <f t="shared" si="0"/>
        <v>0</v>
      </c>
    </row>
    <row r="36" spans="1:4" x14ac:dyDescent="0.25">
      <c r="A36" t="s">
        <v>50</v>
      </c>
      <c r="B36">
        <v>66</v>
      </c>
      <c r="D36">
        <f t="shared" si="0"/>
        <v>0</v>
      </c>
    </row>
    <row r="37" spans="1:4" x14ac:dyDescent="0.25">
      <c r="A37" t="s">
        <v>51</v>
      </c>
      <c r="B37">
        <v>44.5</v>
      </c>
      <c r="D37">
        <f t="shared" si="0"/>
        <v>0</v>
      </c>
    </row>
    <row r="38" spans="1:4" x14ac:dyDescent="0.25">
      <c r="A38" t="s">
        <v>52</v>
      </c>
      <c r="B38">
        <v>125</v>
      </c>
      <c r="D38">
        <f t="shared" si="0"/>
        <v>0</v>
      </c>
    </row>
    <row r="39" spans="1:4" x14ac:dyDescent="0.25">
      <c r="A39" t="s">
        <v>53</v>
      </c>
      <c r="B39">
        <v>20</v>
      </c>
      <c r="D39">
        <f t="shared" si="0"/>
        <v>0</v>
      </c>
    </row>
    <row r="40" spans="1:4" x14ac:dyDescent="0.25">
      <c r="A40" t="s">
        <v>54</v>
      </c>
      <c r="B40">
        <v>17.5</v>
      </c>
      <c r="D40">
        <f t="shared" si="0"/>
        <v>0</v>
      </c>
    </row>
    <row r="41" spans="1:4" x14ac:dyDescent="0.25">
      <c r="A41" t="s">
        <v>55</v>
      </c>
      <c r="B41">
        <v>46</v>
      </c>
      <c r="D41">
        <f t="shared" si="0"/>
        <v>0</v>
      </c>
    </row>
    <row r="42" spans="1:4" x14ac:dyDescent="0.25">
      <c r="A42" t="s">
        <v>56</v>
      </c>
      <c r="B42">
        <v>41.75</v>
      </c>
      <c r="D42">
        <f t="shared" si="0"/>
        <v>0</v>
      </c>
    </row>
    <row r="43" spans="1:4" x14ac:dyDescent="0.25">
      <c r="A43" t="s">
        <v>57</v>
      </c>
      <c r="B43">
        <v>26</v>
      </c>
      <c r="C43">
        <f>'Sheet1 (3)'!L6</f>
        <v>1</v>
      </c>
      <c r="D43">
        <f t="shared" si="0"/>
        <v>26</v>
      </c>
    </row>
    <row r="44" spans="1:4" x14ac:dyDescent="0.25">
      <c r="A44" t="s">
        <v>58</v>
      </c>
      <c r="B44">
        <v>44</v>
      </c>
      <c r="C44">
        <f>SUM(C7:C43)</f>
        <v>20</v>
      </c>
      <c r="D44">
        <f>SUM(D7:D43)</f>
        <v>305</v>
      </c>
    </row>
    <row r="45" spans="1:4" x14ac:dyDescent="0.25">
      <c r="D45">
        <v>10</v>
      </c>
    </row>
    <row r="46" spans="1:4" x14ac:dyDescent="0.25">
      <c r="D46">
        <f>-C44</f>
        <v>-20</v>
      </c>
    </row>
    <row r="47" spans="1:4" x14ac:dyDescent="0.25">
      <c r="D47">
        <f>SUM(D44:D46)</f>
        <v>295</v>
      </c>
    </row>
    <row r="48" spans="1:4" x14ac:dyDescent="0.25">
      <c r="D48">
        <v>170</v>
      </c>
    </row>
    <row r="49" spans="4:4" x14ac:dyDescent="0.25">
      <c r="D49">
        <f>SUM(D47:D48)</f>
        <v>465</v>
      </c>
    </row>
    <row r="50" spans="4:4" x14ac:dyDescent="0.25">
      <c r="D50">
        <f>D47/C44</f>
        <v>14.75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(3)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cp:lastPrinted>2021-06-08T19:02:00Z</cp:lastPrinted>
  <dcterms:created xsi:type="dcterms:W3CDTF">2021-04-25T23:29:24Z</dcterms:created>
  <dcterms:modified xsi:type="dcterms:W3CDTF">2021-06-08T19:11:54Z</dcterms:modified>
</cp:coreProperties>
</file>